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Presupuesto y RDo" sheetId="1" r:id="rId1"/>
  </sheets>
  <definedNames/>
  <calcPr fullCalcOnLoad="1"/>
</workbook>
</file>

<file path=xl/sharedStrings.xml><?xml version="1.0" encoding="utf-8"?>
<sst xmlns="http://schemas.openxmlformats.org/spreadsheetml/2006/main" count="264" uniqueCount="162">
  <si>
    <t>NATA LÍQUIDA</t>
  </si>
  <si>
    <t>AZÚCAR VAINILLADO</t>
  </si>
  <si>
    <t>LT</t>
  </si>
  <si>
    <t>TERNERA</t>
  </si>
  <si>
    <t>150,00</t>
  </si>
  <si>
    <t>MARGARITAS</t>
  </si>
  <si>
    <t>HUEVOS</t>
  </si>
  <si>
    <t>ENTRANTES</t>
  </si>
  <si>
    <t>14 LONCHAS</t>
  </si>
  <si>
    <t xml:space="preserve">
</t>
  </si>
  <si>
    <t>GARBANZOS CON LANGOSTINOS</t>
  </si>
  <si>
    <t>GAZPACHO DE FRESONES</t>
  </si>
  <si>
    <t>POLLOS</t>
  </si>
  <si>
    <t>CAYENA</t>
  </si>
  <si>
    <t>APERITIVO</t>
  </si>
  <si>
    <t>ACEITUNAS Y VARIANTES</t>
  </si>
  <si>
    <t xml:space="preserve">MIEL </t>
  </si>
  <si>
    <t>2,18</t>
  </si>
  <si>
    <t>8 UDS</t>
  </si>
  <si>
    <t>GAMBÓN</t>
  </si>
  <si>
    <t>PEPINO</t>
  </si>
  <si>
    <t>QUESO CREMA (PHILADEPHIA)</t>
  </si>
  <si>
    <t>……………</t>
  </si>
  <si>
    <t>CUÑA</t>
  </si>
  <si>
    <t>ENSALADA DE ASCEN (16 PERSONAS)</t>
  </si>
  <si>
    <t>NUECES</t>
  </si>
  <si>
    <t>PAPEL HORNO</t>
  </si>
  <si>
    <t>VASOS 33</t>
  </si>
  <si>
    <t>AZAFRÁN</t>
  </si>
  <si>
    <t>1 KG</t>
  </si>
  <si>
    <t>VASOS SORBETE</t>
  </si>
  <si>
    <t>ESTIMACION PRESUPUESTO</t>
  </si>
  <si>
    <t>VERDURAS</t>
  </si>
  <si>
    <t>QUESO RALLADO</t>
  </si>
  <si>
    <t>VINO BLANCO COCINA</t>
  </si>
  <si>
    <t>VINAGRE DE JEREZ</t>
  </si>
  <si>
    <t>UD</t>
  </si>
  <si>
    <t>11,72</t>
  </si>
  <si>
    <t>RESUMEN COSTES</t>
  </si>
  <si>
    <t>QUESO TARRINA UNTAR</t>
  </si>
  <si>
    <t>GELATINA LIMÓN</t>
  </si>
  <si>
    <t>CAJA</t>
  </si>
  <si>
    <t>500,00</t>
  </si>
  <si>
    <t>INTERMEDIO</t>
  </si>
  <si>
    <t>CERVEZA SIN ALCOHOL (PACK 6)</t>
  </si>
  <si>
    <t>BOT. 2 L</t>
  </si>
  <si>
    <t>TOMATE NATURAL TRITURADO</t>
  </si>
  <si>
    <t>IMPRESION MENUS</t>
  </si>
  <si>
    <t>PAN</t>
  </si>
  <si>
    <t>BISCOTES (PAN)</t>
  </si>
  <si>
    <t>BOTELLIN</t>
  </si>
  <si>
    <t>MALLA</t>
  </si>
  <si>
    <t>UDS</t>
  </si>
  <si>
    <t>Por cortesia de Amadeo</t>
  </si>
  <si>
    <t>LITRO</t>
  </si>
  <si>
    <t>VERMOUTH BLANCO</t>
  </si>
  <si>
    <t>LIMÓN</t>
  </si>
  <si>
    <t>MANZANAS GRANDES</t>
  </si>
  <si>
    <t>LICOR DE CREMA DE ORUJO</t>
  </si>
  <si>
    <t>QUESOS</t>
  </si>
  <si>
    <t>TERNERA A LA MADRILEÑA</t>
  </si>
  <si>
    <t xml:space="preserve">PRESUPUESTO </t>
  </si>
  <si>
    <t>SALDO…</t>
  </si>
  <si>
    <t>BEBIDA</t>
  </si>
  <si>
    <t xml:space="preserve">RIOJA / </t>
  </si>
  <si>
    <t>AZÚCAR</t>
  </si>
  <si>
    <t>HARINA REPOSTERÍA</t>
  </si>
  <si>
    <t>PIMIENTO ROJO</t>
  </si>
  <si>
    <t>HELADO DE LIMON</t>
  </si>
  <si>
    <t>LANGOSTINOS CRUDOS</t>
  </si>
  <si>
    <t>POLLO ASADO</t>
  </si>
  <si>
    <t>FRESA</t>
  </si>
  <si>
    <t xml:space="preserve">BEBIDA </t>
  </si>
  <si>
    <t>PIMIENTA NEGRA</t>
  </si>
  <si>
    <t>TOTAL INGRESOS…</t>
  </si>
  <si>
    <t>HIELO</t>
  </si>
  <si>
    <t>PATATAS</t>
  </si>
  <si>
    <t>MERMELADA</t>
  </si>
  <si>
    <t>CACAO A LA TAZA</t>
  </si>
  <si>
    <t>QUESO</t>
  </si>
  <si>
    <t>900GR</t>
  </si>
  <si>
    <t>CENA</t>
  </si>
  <si>
    <t>LECHE</t>
  </si>
  <si>
    <t>PATATAS FRITAS Y VARIOS</t>
  </si>
  <si>
    <t>GASEOSA</t>
  </si>
  <si>
    <t>(50% APERITVO)</t>
  </si>
  <si>
    <t>ATUN EN CONSERVA</t>
  </si>
  <si>
    <t>PRECIO</t>
  </si>
  <si>
    <t>SORBETE DE ALBARIÑO</t>
  </si>
  <si>
    <t>CERVEZA</t>
  </si>
  <si>
    <t>CACAO PURO EN POLVO</t>
  </si>
  <si>
    <t>IMPORTE</t>
  </si>
  <si>
    <t>2ª JORNADA GASTRONOMICA 1 DE MAYO DE 2.010</t>
  </si>
  <si>
    <t>MAICENA</t>
  </si>
  <si>
    <t>CHAMPIÑONES</t>
  </si>
  <si>
    <t>TARTA QUESO Y LIMÓN</t>
  </si>
  <si>
    <t>PAQUETE</t>
  </si>
  <si>
    <t>600,00</t>
  </si>
  <si>
    <t>1,52</t>
  </si>
  <si>
    <t>PIMIENTO VERDE</t>
  </si>
  <si>
    <t>PÌMIENTA</t>
  </si>
  <si>
    <t>TOTAL</t>
  </si>
  <si>
    <t>CAFE</t>
  </si>
  <si>
    <t>WHISKY J&amp;B</t>
  </si>
  <si>
    <t>QUESO RONCAL</t>
  </si>
  <si>
    <t>MANTEQUILLA</t>
  </si>
  <si>
    <t>VERMOUTH ROJO</t>
  </si>
  <si>
    <t>BROCHETA DE FRUTA EN FUENTE DE CHOCOLATE</t>
  </si>
  <si>
    <t>PATATAS GRANDES</t>
  </si>
  <si>
    <t>PATE CASERO</t>
  </si>
  <si>
    <t>LICOR DE ORUJO VERDE</t>
  </si>
  <si>
    <t>PLATOS PLASTICO</t>
  </si>
  <si>
    <t>VARIOS</t>
  </si>
  <si>
    <t xml:space="preserve">PETISÚS </t>
  </si>
  <si>
    <t>PRINCIPAL</t>
  </si>
  <si>
    <t>NO SUMA EN TOTAL</t>
  </si>
  <si>
    <t>BOT</t>
  </si>
  <si>
    <t>PLATANO</t>
  </si>
  <si>
    <t>CEBOLLA</t>
  </si>
  <si>
    <t>FRAMBUESAS</t>
  </si>
  <si>
    <t>Por cortesia de Marco y Myriam</t>
  </si>
  <si>
    <t>DOCENA</t>
  </si>
  <si>
    <t>CHAMPIÑONES GRANDES</t>
  </si>
  <si>
    <t>…………………………..………………………..</t>
  </si>
  <si>
    <t>SOBAOS</t>
  </si>
  <si>
    <t>HINOJO</t>
  </si>
  <si>
    <t>BOTE</t>
  </si>
  <si>
    <t>ALBARIÑO</t>
  </si>
  <si>
    <t>VINAGRE VINO TINTO</t>
  </si>
  <si>
    <t>POSTRES</t>
  </si>
  <si>
    <t>U.M.</t>
  </si>
  <si>
    <t>DESCRIPCION</t>
  </si>
  <si>
    <t>BOTELLA</t>
  </si>
  <si>
    <t>GUISANTES</t>
  </si>
  <si>
    <t>BRICK</t>
  </si>
  <si>
    <t>NUEZ MOSCADA</t>
  </si>
  <si>
    <t>BARRA</t>
  </si>
  <si>
    <t>FRESONES (4kg)</t>
  </si>
  <si>
    <t>PAQUET</t>
  </si>
  <si>
    <t>TARRINA</t>
  </si>
  <si>
    <t>GARBANZOS</t>
  </si>
  <si>
    <t>AJOS</t>
  </si>
  <si>
    <t>1 LITRO</t>
  </si>
  <si>
    <t>PAQ.</t>
  </si>
  <si>
    <t>NATA</t>
  </si>
  <si>
    <t>CEBOLLETA</t>
  </si>
  <si>
    <t>BOT.</t>
  </si>
  <si>
    <t>KG</t>
  </si>
  <si>
    <t>QUESO DE CABRA</t>
  </si>
  <si>
    <t xml:space="preserve">BOT </t>
  </si>
  <si>
    <t>TABASCO</t>
  </si>
  <si>
    <t>TOTAL COSTE….</t>
  </si>
  <si>
    <t>PERA</t>
  </si>
  <si>
    <t>QUESO AZUL</t>
  </si>
  <si>
    <t>COCA-COLA 2 LITROS</t>
  </si>
  <si>
    <t>por socio (14)</t>
  </si>
  <si>
    <t>HARINA</t>
  </si>
  <si>
    <t>JAMÓN SERRANO</t>
  </si>
  <si>
    <t>RÚCULA</t>
  </si>
  <si>
    <t xml:space="preserve">ESTO NO SUMA EN EL PRESUPUESTO FINAL PORQUE LO COBRAREMOS </t>
  </si>
  <si>
    <t>LECHE CONDENSADA</t>
  </si>
  <si>
    <t>SIN ALCOHOL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</si>
</sst>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(#,##0.00\)"/>
    <numFmt numFmtId="165" formatCode="m/d/yyyy;@"/>
  </numFmts>
  <fonts count="7">
    <font>
      <sz val="10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4" fontId="1" fillId="0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4" fontId="3" fillId="2" borderId="1" xfId="0" applyNumberFormat="1" applyFont="1" applyFill="1" applyBorder="1" applyAlignment="1" applyProtection="1">
      <alignment horizontal="right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4" fontId="4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4" fillId="0" borderId="2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" fontId="0" fillId="3" borderId="0" xfId="0" applyNumberFormat="1" applyFont="1" applyFill="1" applyBorder="1" applyAlignment="1" applyProtection="1">
      <alignment wrapText="1"/>
      <protection/>
    </xf>
    <xf numFmtId="4" fontId="3" fillId="0" borderId="1" xfId="0" applyNumberFormat="1" applyFont="1" applyFill="1" applyBorder="1" applyAlignment="1" applyProtection="1">
      <alignment horizontal="left"/>
      <protection/>
    </xf>
    <xf numFmtId="4" fontId="3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4" fontId="4" fillId="0" borderId="2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horizontal="right" wrapText="1"/>
      <protection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right" wrapText="1"/>
      <protection/>
    </xf>
    <xf numFmtId="4" fontId="6" fillId="2" borderId="1" xfId="0" applyNumberFormat="1" applyFont="1" applyFill="1" applyBorder="1" applyAlignment="1" applyProtection="1">
      <alignment horizontal="right"/>
      <protection/>
    </xf>
    <xf numFmtId="4" fontId="4" fillId="4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2" borderId="0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CCFFFF"/>
      <rgbColor rgb="003366FF"/>
      <rgbColor rgb="00FFFF00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17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9.8515625" style="0" customWidth="1"/>
    <col min="2" max="2" width="36.8515625" style="0" customWidth="1"/>
    <col min="3" max="4" width="11.421875" style="0" customWidth="1"/>
    <col min="5" max="5" width="18.8515625" style="0" customWidth="1"/>
    <col min="6" max="6" width="31.7109375" style="0" customWidth="1"/>
    <col min="7" max="16384" width="9.140625" style="0" customWidth="1"/>
  </cols>
  <sheetData>
    <row r="2" ht="20.25" customHeight="1">
      <c r="B2" s="29" t="s">
        <v>92</v>
      </c>
    </row>
    <row r="3" ht="20.25" customHeight="1">
      <c r="B3" s="1" t="s">
        <v>61</v>
      </c>
    </row>
    <row r="5" ht="18.75" customHeight="1">
      <c r="B5" s="2" t="s">
        <v>14</v>
      </c>
    </row>
    <row r="7" spans="1:6" ht="12.75" customHeight="1">
      <c r="A7" s="3" t="s">
        <v>130</v>
      </c>
      <c r="B7" s="3" t="s">
        <v>131</v>
      </c>
      <c r="C7" s="3" t="s">
        <v>52</v>
      </c>
      <c r="D7" s="3" t="s">
        <v>87</v>
      </c>
      <c r="E7" s="3" t="s">
        <v>91</v>
      </c>
      <c r="F7" s="3" t="s">
        <v>101</v>
      </c>
    </row>
    <row r="8" spans="1:6" ht="12.75" customHeight="1">
      <c r="A8" s="4"/>
      <c r="B8" s="4"/>
      <c r="C8" s="4"/>
      <c r="D8" s="4"/>
      <c r="E8" s="4"/>
      <c r="F8" s="4"/>
    </row>
    <row r="9" spans="2:6" ht="12.75" customHeight="1">
      <c r="B9" s="5"/>
      <c r="C9" s="5"/>
      <c r="D9" s="5"/>
      <c r="E9" s="5"/>
      <c r="F9" s="5"/>
    </row>
    <row r="10" spans="1:6" ht="12.75" customHeight="1">
      <c r="A10" s="6" t="s">
        <v>142</v>
      </c>
      <c r="B10" s="7" t="s">
        <v>55</v>
      </c>
      <c r="C10" s="7">
        <v>1</v>
      </c>
      <c r="D10" s="7">
        <v>3.2</v>
      </c>
      <c r="E10" s="7">
        <f>ROUND((C10*D10),2)*1.16</f>
        <v>3.7119999999999997</v>
      </c>
      <c r="F10" s="4"/>
    </row>
    <row r="11" spans="1:5" ht="12.75" customHeight="1">
      <c r="A11" s="6" t="s">
        <v>142</v>
      </c>
      <c r="B11" s="6" t="s">
        <v>106</v>
      </c>
      <c r="C11" s="6">
        <v>1</v>
      </c>
      <c r="D11" s="6">
        <v>3.2</v>
      </c>
      <c r="E11" s="6">
        <f>ROUND((C11*D11),2)*1.16</f>
        <v>3.7119999999999997</v>
      </c>
    </row>
    <row r="12" spans="1:5" ht="12.75" customHeight="1">
      <c r="A12" s="6" t="s">
        <v>149</v>
      </c>
      <c r="B12" s="6" t="s">
        <v>84</v>
      </c>
      <c r="C12" s="6">
        <v>1</v>
      </c>
      <c r="D12" s="6">
        <v>0.93</v>
      </c>
      <c r="E12" s="6">
        <f>C12*D12</f>
        <v>0.93</v>
      </c>
    </row>
    <row r="13" spans="1:5" ht="12.75" customHeight="1">
      <c r="A13" s="6" t="s">
        <v>142</v>
      </c>
      <c r="B13" s="6" t="s">
        <v>89</v>
      </c>
      <c r="C13" s="6">
        <v>9</v>
      </c>
      <c r="D13" s="6">
        <f>1.03*1.16</f>
        <v>1.1947999999999999</v>
      </c>
      <c r="E13" s="6">
        <f>D13*C13</f>
        <v>10.7532</v>
      </c>
    </row>
    <row r="14" spans="1:5" ht="12.75" customHeight="1">
      <c r="A14" s="6" t="s">
        <v>45</v>
      </c>
      <c r="B14" s="6" t="s">
        <v>154</v>
      </c>
      <c r="C14" s="6">
        <v>6</v>
      </c>
      <c r="D14" s="6">
        <f>1.13*1.07</f>
        <v>1.2091</v>
      </c>
      <c r="E14" s="6">
        <f>D14*C14</f>
        <v>7.2546</v>
      </c>
    </row>
    <row r="15" spans="1:5" ht="12.75" customHeight="1">
      <c r="A15" s="6" t="s">
        <v>50</v>
      </c>
      <c r="B15" s="6" t="s">
        <v>44</v>
      </c>
      <c r="C15" s="6">
        <v>16</v>
      </c>
      <c r="D15" s="6">
        <f>0.28*1.16</f>
        <v>0.32480000000000003</v>
      </c>
      <c r="E15" s="6">
        <f>ROUND((C15*D15),2)</f>
        <v>5.2</v>
      </c>
    </row>
    <row r="16" spans="2:6" ht="12.75" customHeight="1">
      <c r="B16" s="8" t="s">
        <v>79</v>
      </c>
      <c r="C16" s="9">
        <v>1</v>
      </c>
      <c r="D16" s="9">
        <v>15.45</v>
      </c>
      <c r="E16" s="6">
        <f>ROUND((C16*D16),2)</f>
        <v>15.45</v>
      </c>
      <c r="F16" s="10" t="s">
        <v>85</v>
      </c>
    </row>
    <row r="17" spans="2:5" ht="12.75" customHeight="1">
      <c r="B17" s="8" t="s">
        <v>15</v>
      </c>
      <c r="C17" s="9">
        <v>2</v>
      </c>
      <c r="D17" s="9">
        <f>1.4+1.4</f>
        <v>2.8</v>
      </c>
      <c r="E17" s="6">
        <f>D17*C17</f>
        <v>5.6</v>
      </c>
    </row>
    <row r="18" spans="2:5" ht="12.75" customHeight="1">
      <c r="B18" s="8" t="s">
        <v>83</v>
      </c>
      <c r="C18" s="9">
        <v>2</v>
      </c>
      <c r="D18" s="9">
        <f>0.8+0.9</f>
        <v>1.7000000000000002</v>
      </c>
      <c r="E18" s="6">
        <f>ROUND((C18*D18),2)/2</f>
        <v>1.7</v>
      </c>
    </row>
    <row r="20" spans="2:6" ht="12.75" customHeight="1">
      <c r="B20" s="6" t="s">
        <v>159</v>
      </c>
      <c r="F20" s="6">
        <f>SUM(E10:E18)</f>
        <v>54.3118</v>
      </c>
    </row>
    <row r="21" spans="5:6" ht="12.75" customHeight="1">
      <c r="E21" s="8" t="s">
        <v>155</v>
      </c>
      <c r="F21" s="11">
        <f>F20/14</f>
        <v>3.8794142857142857</v>
      </c>
    </row>
    <row r="24" ht="18.75" customHeight="1">
      <c r="B24" s="2" t="s">
        <v>7</v>
      </c>
    </row>
    <row r="26" spans="1:6" ht="12.75" customHeight="1">
      <c r="A26" s="3" t="s">
        <v>130</v>
      </c>
      <c r="B26" s="3" t="s">
        <v>131</v>
      </c>
      <c r="C26" s="3" t="s">
        <v>52</v>
      </c>
      <c r="D26" s="3" t="s">
        <v>87</v>
      </c>
      <c r="E26" s="3" t="s">
        <v>91</v>
      </c>
      <c r="F26" s="3" t="s">
        <v>101</v>
      </c>
    </row>
    <row r="27" spans="1:6" ht="12.75" customHeight="1">
      <c r="A27" s="4"/>
      <c r="B27" s="4"/>
      <c r="C27" s="4"/>
      <c r="D27" s="4"/>
      <c r="E27" s="4"/>
      <c r="F27" s="4"/>
    </row>
    <row r="28" spans="2:6" ht="12.75" customHeight="1">
      <c r="B28" s="12" t="s">
        <v>109</v>
      </c>
      <c r="C28" s="5"/>
      <c r="D28" s="5"/>
      <c r="E28" s="5"/>
      <c r="F28" s="5"/>
    </row>
    <row r="29" spans="1:6" ht="12.75" customHeight="1">
      <c r="A29" s="10" t="s">
        <v>29</v>
      </c>
      <c r="B29" s="4" t="s">
        <v>86</v>
      </c>
      <c r="C29" s="7">
        <v>7</v>
      </c>
      <c r="D29" s="7">
        <v>1.183333333</v>
      </c>
      <c r="E29" s="7">
        <f>ROUND((C29*D29),2)</f>
        <v>8.28</v>
      </c>
      <c r="F29" s="4"/>
    </row>
    <row r="30" spans="1:5" ht="12.75" customHeight="1">
      <c r="A30" s="10" t="s">
        <v>146</v>
      </c>
      <c r="B30" s="10" t="s">
        <v>144</v>
      </c>
      <c r="C30" s="6">
        <v>1</v>
      </c>
      <c r="D30" s="6">
        <v>1.35</v>
      </c>
      <c r="E30" s="6">
        <f>ROUND((C30*D30),2)</f>
        <v>1.35</v>
      </c>
    </row>
    <row r="31" spans="1:5" ht="12.75" customHeight="1">
      <c r="A31" s="10" t="s">
        <v>116</v>
      </c>
      <c r="B31" s="10" t="s">
        <v>150</v>
      </c>
      <c r="C31" s="6">
        <v>1</v>
      </c>
      <c r="D31" s="6">
        <v>2.34</v>
      </c>
      <c r="E31" s="6">
        <f>ROUND((C31*D31),2)</f>
        <v>2.34</v>
      </c>
    </row>
    <row r="32" spans="1:5" ht="12.75" customHeight="1">
      <c r="A32" s="10" t="s">
        <v>149</v>
      </c>
      <c r="B32" s="10" t="s">
        <v>21</v>
      </c>
      <c r="C32" s="6">
        <v>2</v>
      </c>
      <c r="D32" s="6">
        <v>2.05</v>
      </c>
      <c r="E32" s="6">
        <f>ROUND((C32*D32),2)</f>
        <v>4.1</v>
      </c>
    </row>
    <row r="33" spans="1:5" ht="12.75" customHeight="1">
      <c r="A33" s="10" t="s">
        <v>143</v>
      </c>
      <c r="B33" s="10" t="s">
        <v>49</v>
      </c>
      <c r="C33" s="6">
        <v>6</v>
      </c>
      <c r="D33" s="6">
        <f>1.19*1.07</f>
        <v>1.2733</v>
      </c>
      <c r="E33" s="6">
        <f>ROUND((C33*D33),2)</f>
        <v>7.64</v>
      </c>
    </row>
    <row r="34" spans="3:6" ht="12.75" customHeight="1">
      <c r="C34" s="6"/>
      <c r="D34" s="6"/>
      <c r="E34" s="6"/>
      <c r="F34" s="6">
        <f>SUM(E29:E33)</f>
        <v>23.71</v>
      </c>
    </row>
    <row r="35" spans="1:6" ht="12.75" customHeight="1">
      <c r="A35" s="10"/>
      <c r="B35" s="13" t="s">
        <v>24</v>
      </c>
      <c r="C35" s="5"/>
      <c r="D35" s="5"/>
      <c r="E35" s="5"/>
      <c r="F35" s="5" t="s">
        <v>9</v>
      </c>
    </row>
    <row r="36" spans="1:6" ht="12.75" customHeight="1">
      <c r="A36" s="10" t="s">
        <v>18</v>
      </c>
      <c r="B36" s="4" t="s">
        <v>108</v>
      </c>
      <c r="C36" s="7">
        <v>1</v>
      </c>
      <c r="D36" s="7">
        <v>1.52</v>
      </c>
      <c r="E36" s="7" t="s">
        <v>98</v>
      </c>
      <c r="F36" s="4"/>
    </row>
    <row r="37" spans="1:6" ht="12.75" customHeight="1">
      <c r="A37" s="10" t="s">
        <v>18</v>
      </c>
      <c r="B37" s="10" t="s">
        <v>57</v>
      </c>
      <c r="C37" s="6">
        <v>1</v>
      </c>
      <c r="D37" s="6">
        <v>2.18</v>
      </c>
      <c r="E37" s="6" t="s">
        <v>17</v>
      </c>
      <c r="F37" s="10"/>
    </row>
    <row r="38" spans="1:6" ht="12.75" customHeight="1">
      <c r="A38" s="10" t="s">
        <v>29</v>
      </c>
      <c r="B38" s="10" t="s">
        <v>56</v>
      </c>
      <c r="C38" s="6">
        <v>1</v>
      </c>
      <c r="D38" s="6">
        <v>1.25</v>
      </c>
      <c r="E38" s="6">
        <f>D38*C38</f>
        <v>1.25</v>
      </c>
      <c r="F38" s="10"/>
    </row>
    <row r="39" spans="1:6" ht="12.75" customHeight="1">
      <c r="A39" s="10"/>
      <c r="B39" s="10" t="s">
        <v>25</v>
      </c>
      <c r="C39" s="6">
        <v>0</v>
      </c>
      <c r="D39" s="6">
        <v>0</v>
      </c>
      <c r="E39" s="6">
        <v>0</v>
      </c>
      <c r="F39" s="10" t="s">
        <v>9</v>
      </c>
    </row>
    <row r="40" spans="1:6" ht="12.75" customHeight="1">
      <c r="A40" s="10" t="s">
        <v>42</v>
      </c>
      <c r="B40" s="10" t="s">
        <v>148</v>
      </c>
      <c r="C40" s="6">
        <v>1</v>
      </c>
      <c r="D40" s="6">
        <v>0</v>
      </c>
      <c r="E40" s="6">
        <f>2.28+1.83</f>
        <v>4.109999999999999</v>
      </c>
      <c r="F40" s="14"/>
    </row>
    <row r="41" spans="1:6" ht="12.75" customHeight="1">
      <c r="A41" s="10" t="s">
        <v>97</v>
      </c>
      <c r="B41" s="10" t="s">
        <v>158</v>
      </c>
      <c r="C41" s="15">
        <v>5</v>
      </c>
      <c r="D41" s="15">
        <v>1.63</v>
      </c>
      <c r="E41" s="6">
        <f>C41*D41</f>
        <v>8.149999999999999</v>
      </c>
      <c r="F41" s="10"/>
    </row>
    <row r="42" spans="1:6" ht="12.75" customHeight="1">
      <c r="A42" s="10"/>
      <c r="B42" s="14" t="s">
        <v>128</v>
      </c>
      <c r="C42" s="6">
        <v>0</v>
      </c>
      <c r="D42" s="6">
        <v>0</v>
      </c>
      <c r="E42" s="6">
        <f>D42*C42</f>
        <v>0</v>
      </c>
      <c r="F42" s="6" t="s">
        <v>9</v>
      </c>
    </row>
    <row r="43" spans="1:6" ht="12.75" customHeight="1">
      <c r="A43" s="6"/>
      <c r="B43" s="14" t="s">
        <v>16</v>
      </c>
      <c r="C43" s="6">
        <v>0</v>
      </c>
      <c r="D43" s="6">
        <v>0</v>
      </c>
      <c r="E43" s="6">
        <v>0</v>
      </c>
      <c r="F43" s="10"/>
    </row>
    <row r="44" spans="1:6" ht="12.75" customHeight="1">
      <c r="A44" s="6"/>
      <c r="B44" s="14" t="s">
        <v>125</v>
      </c>
      <c r="C44" s="6">
        <v>1</v>
      </c>
      <c r="D44" s="6">
        <v>0</v>
      </c>
      <c r="E44" s="6">
        <f>D44*C44</f>
        <v>0</v>
      </c>
      <c r="F44" s="10"/>
    </row>
    <row r="45" spans="1:6" ht="12.75" customHeight="1">
      <c r="A45" s="10"/>
      <c r="B45" s="6"/>
      <c r="C45" s="6"/>
      <c r="D45" s="6"/>
      <c r="E45" s="6"/>
      <c r="F45" s="15">
        <f>SUM(E36:E45)</f>
        <v>13.509999999999998</v>
      </c>
    </row>
    <row r="46" spans="1:6" ht="12.75" customHeight="1">
      <c r="A46" s="10"/>
      <c r="B46" s="6"/>
      <c r="C46" s="6"/>
      <c r="D46" s="6"/>
      <c r="E46" s="6"/>
      <c r="F46" s="10"/>
    </row>
    <row r="47" spans="1:6" ht="12.75" customHeight="1">
      <c r="A47" s="10"/>
      <c r="B47" s="12" t="s">
        <v>11</v>
      </c>
      <c r="C47" s="5"/>
      <c r="D47" s="5"/>
      <c r="E47" s="5"/>
      <c r="F47" s="16" t="s">
        <v>9</v>
      </c>
    </row>
    <row r="48" spans="1:6" ht="12.75" customHeight="1">
      <c r="A48" s="10" t="s">
        <v>147</v>
      </c>
      <c r="B48" s="4" t="s">
        <v>137</v>
      </c>
      <c r="C48" s="7">
        <v>1</v>
      </c>
      <c r="D48" s="7">
        <v>3.5</v>
      </c>
      <c r="E48" s="7">
        <f aca="true" t="shared" si="0" ref="E48:E53">D48*C48</f>
        <v>3.5</v>
      </c>
      <c r="F48" s="17"/>
    </row>
    <row r="49" spans="1:6" ht="12.75" customHeight="1">
      <c r="A49" s="10"/>
      <c r="B49" s="10" t="s">
        <v>145</v>
      </c>
      <c r="C49" s="15">
        <v>1</v>
      </c>
      <c r="D49" s="15">
        <v>1.35</v>
      </c>
      <c r="E49" s="6">
        <f t="shared" si="0"/>
        <v>1.35</v>
      </c>
      <c r="F49" s="10"/>
    </row>
    <row r="50" spans="1:6" ht="12.75" customHeight="1">
      <c r="A50" s="10"/>
      <c r="B50" s="10" t="s">
        <v>20</v>
      </c>
      <c r="C50" s="15">
        <v>1</v>
      </c>
      <c r="D50" s="15">
        <v>0.21</v>
      </c>
      <c r="E50" s="6">
        <f t="shared" si="0"/>
        <v>0.21</v>
      </c>
      <c r="F50" s="10"/>
    </row>
    <row r="51" spans="1:6" ht="12.75" customHeight="1">
      <c r="A51" s="10"/>
      <c r="B51" s="10" t="s">
        <v>67</v>
      </c>
      <c r="C51" s="15">
        <v>1</v>
      </c>
      <c r="D51" s="15">
        <v>0</v>
      </c>
      <c r="E51" s="6">
        <f t="shared" si="0"/>
        <v>0</v>
      </c>
      <c r="F51" s="10"/>
    </row>
    <row r="52" spans="1:6" ht="12.75" customHeight="1">
      <c r="A52" s="10" t="s">
        <v>132</v>
      </c>
      <c r="B52" s="10" t="s">
        <v>35</v>
      </c>
      <c r="C52" s="15">
        <v>1</v>
      </c>
      <c r="D52" s="15">
        <f>1.67*1.07</f>
        <v>1.7869</v>
      </c>
      <c r="E52" s="6">
        <f t="shared" si="0"/>
        <v>1.7869</v>
      </c>
      <c r="F52" s="10"/>
    </row>
    <row r="53" spans="1:6" ht="12.75" customHeight="1">
      <c r="A53" s="10" t="s">
        <v>4</v>
      </c>
      <c r="B53" s="10" t="s">
        <v>33</v>
      </c>
      <c r="C53" s="15">
        <v>1</v>
      </c>
      <c r="D53" s="15">
        <v>2.45</v>
      </c>
      <c r="E53" s="6">
        <f t="shared" si="0"/>
        <v>2.45</v>
      </c>
      <c r="F53" s="10"/>
    </row>
    <row r="54" spans="1:6" ht="12.75" customHeight="1">
      <c r="A54" s="10"/>
      <c r="B54" s="10"/>
      <c r="C54" s="10"/>
      <c r="D54" s="10"/>
      <c r="E54" s="10"/>
      <c r="F54" s="15">
        <f>SUM(E48:E53)</f>
        <v>9.2969</v>
      </c>
    </row>
    <row r="55" spans="1:6" ht="12.75" customHeight="1">
      <c r="A55" s="10"/>
      <c r="B55" s="18" t="s">
        <v>94</v>
      </c>
      <c r="C55" s="16"/>
      <c r="D55" s="16"/>
      <c r="E55" s="16"/>
      <c r="F55" s="16" t="s">
        <v>9</v>
      </c>
    </row>
    <row r="56" spans="1:6" ht="12.75" customHeight="1">
      <c r="A56" s="10"/>
      <c r="B56" s="4" t="s">
        <v>122</v>
      </c>
      <c r="C56" s="19">
        <v>1</v>
      </c>
      <c r="D56" s="19">
        <v>3</v>
      </c>
      <c r="E56" s="19">
        <f>D56*C56</f>
        <v>3</v>
      </c>
      <c r="F56" s="4"/>
    </row>
    <row r="57" spans="1:6" ht="12.75" customHeight="1">
      <c r="A57" s="10" t="s">
        <v>8</v>
      </c>
      <c r="B57" s="10" t="s">
        <v>157</v>
      </c>
      <c r="C57" s="9">
        <v>1</v>
      </c>
      <c r="D57" s="9">
        <v>3.95</v>
      </c>
      <c r="E57" s="9">
        <v>3.95</v>
      </c>
      <c r="F57" s="10"/>
    </row>
    <row r="58" spans="1:6" ht="12.75" customHeight="1">
      <c r="A58" s="10" t="s">
        <v>23</v>
      </c>
      <c r="B58" s="10" t="s">
        <v>153</v>
      </c>
      <c r="C58" s="9">
        <v>1</v>
      </c>
      <c r="D58" s="9">
        <v>2</v>
      </c>
      <c r="E58" s="9">
        <f>D58*C58</f>
        <v>2</v>
      </c>
      <c r="F58" s="10"/>
    </row>
    <row r="59" spans="1:6" ht="12.75" customHeight="1">
      <c r="A59" s="10" t="s">
        <v>23</v>
      </c>
      <c r="B59" s="10" t="s">
        <v>104</v>
      </c>
      <c r="C59" s="9">
        <v>1</v>
      </c>
      <c r="D59" s="9">
        <v>1.83</v>
      </c>
      <c r="E59" s="9">
        <f>D59*C59</f>
        <v>1.83</v>
      </c>
      <c r="F59" s="10"/>
    </row>
    <row r="60" spans="1:6" ht="12.75" customHeight="1">
      <c r="A60" s="10" t="s">
        <v>2</v>
      </c>
      <c r="B60" s="10" t="s">
        <v>82</v>
      </c>
      <c r="C60" s="9">
        <v>1</v>
      </c>
      <c r="D60" s="9">
        <v>1</v>
      </c>
      <c r="E60" s="9">
        <f>D60*C60</f>
        <v>1</v>
      </c>
      <c r="F60" s="10"/>
    </row>
    <row r="61" spans="1:6" ht="12.75" customHeight="1">
      <c r="A61" s="10" t="s">
        <v>126</v>
      </c>
      <c r="B61" s="10" t="s">
        <v>135</v>
      </c>
      <c r="C61" s="9">
        <v>1</v>
      </c>
      <c r="D61" s="9">
        <v>2</v>
      </c>
      <c r="E61" s="9">
        <v>0</v>
      </c>
      <c r="F61" s="10"/>
    </row>
    <row r="62" spans="1:6" ht="12.75" customHeight="1">
      <c r="A62" s="10" t="s">
        <v>126</v>
      </c>
      <c r="B62" s="10" t="s">
        <v>73</v>
      </c>
      <c r="C62" s="9">
        <v>1</v>
      </c>
      <c r="D62" s="9">
        <v>2</v>
      </c>
      <c r="E62" s="9">
        <v>0</v>
      </c>
      <c r="F62" s="10"/>
    </row>
    <row r="63" spans="1:6" ht="12.75" customHeight="1">
      <c r="A63" s="10"/>
      <c r="B63" s="10"/>
      <c r="C63" s="9">
        <v>1</v>
      </c>
      <c r="D63" s="9">
        <v>2</v>
      </c>
      <c r="E63" s="9">
        <v>0</v>
      </c>
      <c r="F63" s="10"/>
    </row>
    <row r="64" spans="1:6" ht="12.75" customHeight="1">
      <c r="A64" s="10"/>
      <c r="B64" s="10"/>
      <c r="C64" s="10"/>
      <c r="D64" s="10"/>
      <c r="E64" s="10"/>
      <c r="F64" s="15">
        <f>SUM(E56:E63)</f>
        <v>11.78</v>
      </c>
    </row>
    <row r="65" spans="1:6" ht="12.75" customHeight="1">
      <c r="A65" s="10"/>
      <c r="B65" s="10"/>
      <c r="C65" s="10"/>
      <c r="D65" s="10"/>
      <c r="E65" s="10"/>
      <c r="F65" s="10"/>
    </row>
    <row r="67" ht="18.75" customHeight="1">
      <c r="B67" s="2" t="s">
        <v>43</v>
      </c>
    </row>
    <row r="69" spans="1:6" ht="12.75" customHeight="1">
      <c r="A69" s="3" t="s">
        <v>130</v>
      </c>
      <c r="B69" s="3" t="s">
        <v>131</v>
      </c>
      <c r="C69" s="3" t="s">
        <v>52</v>
      </c>
      <c r="D69" s="3" t="s">
        <v>87</v>
      </c>
      <c r="E69" s="3" t="s">
        <v>91</v>
      </c>
      <c r="F69" s="3" t="s">
        <v>101</v>
      </c>
    </row>
    <row r="70" spans="1:6" ht="12.75" customHeight="1">
      <c r="A70" s="4"/>
      <c r="B70" s="4"/>
      <c r="C70" s="4"/>
      <c r="D70" s="4"/>
      <c r="E70" s="4"/>
      <c r="F70" s="4"/>
    </row>
    <row r="71" spans="2:6" ht="12.75" customHeight="1">
      <c r="B71" s="13" t="s">
        <v>88</v>
      </c>
      <c r="C71" s="5"/>
      <c r="D71" s="5"/>
      <c r="E71" s="5"/>
      <c r="F71" s="5"/>
    </row>
    <row r="72" spans="1:6" ht="12.75" customHeight="1">
      <c r="A72" s="6" t="s">
        <v>2</v>
      </c>
      <c r="B72" s="7" t="s">
        <v>127</v>
      </c>
      <c r="C72" s="7">
        <v>4</v>
      </c>
      <c r="D72" s="7">
        <f>3.5*1.16</f>
        <v>4.06</v>
      </c>
      <c r="E72" s="7">
        <f>ROUND((C72*D72),2)</f>
        <v>16.24</v>
      </c>
      <c r="F72" s="4"/>
    </row>
    <row r="73" spans="1:5" ht="12.75" customHeight="1">
      <c r="A73" s="6" t="s">
        <v>147</v>
      </c>
      <c r="B73" s="6" t="s">
        <v>68</v>
      </c>
      <c r="C73" s="6">
        <v>2</v>
      </c>
      <c r="D73" s="6">
        <f>1.87*1.07</f>
        <v>2.0009</v>
      </c>
      <c r="E73" s="6">
        <f>ROUND((C73*D73),2)</f>
        <v>4</v>
      </c>
    </row>
    <row r="74" spans="1:5" ht="12.75" customHeight="1">
      <c r="A74" s="6" t="s">
        <v>147</v>
      </c>
      <c r="B74" s="6" t="s">
        <v>119</v>
      </c>
      <c r="C74" s="6">
        <v>1</v>
      </c>
      <c r="D74" s="6">
        <f>(5.35+2.45)*1.04</f>
        <v>8.112</v>
      </c>
      <c r="E74" s="6">
        <f>ROUND((C74*D74),2)</f>
        <v>8.11</v>
      </c>
    </row>
    <row r="75" spans="2:6" ht="12.75" customHeight="1">
      <c r="B75" s="8"/>
      <c r="C75" s="6"/>
      <c r="D75" s="6"/>
      <c r="E75" s="6"/>
      <c r="F75" s="6">
        <f>SUM(E72:E76)</f>
        <v>28.349999999999998</v>
      </c>
    </row>
    <row r="76" spans="3:5" ht="12.75" customHeight="1">
      <c r="C76" s="6"/>
      <c r="D76" s="6"/>
      <c r="E76" s="6"/>
    </row>
    <row r="78" ht="18.75" customHeight="1">
      <c r="B78" s="2" t="s">
        <v>114</v>
      </c>
    </row>
    <row r="80" spans="1:6" ht="12.75" customHeight="1">
      <c r="A80" s="3" t="s">
        <v>130</v>
      </c>
      <c r="B80" s="3" t="s">
        <v>131</v>
      </c>
      <c r="C80" s="3" t="s">
        <v>52</v>
      </c>
      <c r="D80" s="3" t="s">
        <v>87</v>
      </c>
      <c r="E80" s="3" t="s">
        <v>91</v>
      </c>
      <c r="F80" s="3" t="s">
        <v>101</v>
      </c>
    </row>
    <row r="81" spans="1:6" ht="12.75" customHeight="1">
      <c r="A81" s="4"/>
      <c r="B81" s="4"/>
      <c r="C81" s="4"/>
      <c r="D81" s="4"/>
      <c r="E81" s="4"/>
      <c r="F81" s="4"/>
    </row>
    <row r="82" spans="2:6" ht="12.75" customHeight="1">
      <c r="B82" s="13" t="s">
        <v>60</v>
      </c>
      <c r="C82" s="5"/>
      <c r="D82" s="5"/>
      <c r="E82" s="5"/>
      <c r="F82" s="5"/>
    </row>
    <row r="83" spans="1:6" ht="12.75" customHeight="1">
      <c r="A83" s="6" t="s">
        <v>147</v>
      </c>
      <c r="B83" s="7" t="s">
        <v>3</v>
      </c>
      <c r="C83" s="7">
        <v>4.52</v>
      </c>
      <c r="D83" s="7">
        <v>8.9</v>
      </c>
      <c r="E83" s="7">
        <f>ROUND((C83*D83),2)</f>
        <v>40.23</v>
      </c>
      <c r="F83" s="4"/>
    </row>
    <row r="84" spans="1:5" ht="12.75" customHeight="1">
      <c r="A84" s="10" t="s">
        <v>147</v>
      </c>
      <c r="B84" s="8" t="s">
        <v>32</v>
      </c>
      <c r="C84" s="6">
        <v>1</v>
      </c>
      <c r="D84" s="6">
        <v>11.89</v>
      </c>
      <c r="E84" s="6">
        <f>ROUND((C84*D84),2)</f>
        <v>11.89</v>
      </c>
    </row>
    <row r="85" spans="1:5" ht="12.75" customHeight="1">
      <c r="A85" s="10" t="s">
        <v>147</v>
      </c>
      <c r="B85" s="8" t="s">
        <v>156</v>
      </c>
      <c r="C85" s="6">
        <v>1</v>
      </c>
      <c r="D85" s="6">
        <v>0.35</v>
      </c>
      <c r="E85" s="6">
        <f>ROUND((C85*D85),2)</f>
        <v>0.35</v>
      </c>
    </row>
    <row r="86" spans="1:5" ht="12.75" customHeight="1">
      <c r="A86" s="10" t="s">
        <v>147</v>
      </c>
      <c r="B86" s="8" t="s">
        <v>100</v>
      </c>
      <c r="C86" s="6">
        <v>1</v>
      </c>
      <c r="D86" s="6">
        <v>0.89</v>
      </c>
      <c r="E86" s="6">
        <f>ROUND((C86*D86),2)</f>
        <v>0.89</v>
      </c>
    </row>
    <row r="87" spans="2:5" ht="12.75" customHeight="1">
      <c r="B87" s="8" t="s">
        <v>133</v>
      </c>
      <c r="C87" s="10">
        <v>1</v>
      </c>
      <c r="D87" s="10">
        <v>0.89</v>
      </c>
      <c r="E87" s="10">
        <f>D87*C87</f>
        <v>0.89</v>
      </c>
    </row>
    <row r="89" ht="12.75" customHeight="1">
      <c r="F89" s="6">
        <f>SUM(E83:E87)</f>
        <v>54.25</v>
      </c>
    </row>
    <row r="91" spans="1:6" ht="12.75" customHeight="1">
      <c r="A91" s="10"/>
      <c r="B91" s="13" t="s">
        <v>10</v>
      </c>
      <c r="C91" s="5"/>
      <c r="D91" s="5"/>
      <c r="E91" s="5"/>
      <c r="F91" s="5"/>
    </row>
    <row r="92" spans="1:6" ht="12.75" customHeight="1">
      <c r="A92" s="6" t="s">
        <v>147</v>
      </c>
      <c r="B92" s="7" t="s">
        <v>140</v>
      </c>
      <c r="C92" s="7">
        <v>1</v>
      </c>
      <c r="D92" s="7">
        <v>0</v>
      </c>
      <c r="E92" s="7">
        <v>4.91</v>
      </c>
      <c r="F92" s="4"/>
    </row>
    <row r="93" spans="1:6" ht="12.75" customHeight="1">
      <c r="A93" s="6" t="s">
        <v>147</v>
      </c>
      <c r="B93" s="6" t="s">
        <v>69</v>
      </c>
      <c r="C93" s="6">
        <v>1.5</v>
      </c>
      <c r="D93" s="6">
        <v>8</v>
      </c>
      <c r="E93" s="6" t="s">
        <v>37</v>
      </c>
      <c r="F93" s="10"/>
    </row>
    <row r="94" spans="1:6" ht="12.75" customHeight="1">
      <c r="A94" s="8" t="s">
        <v>36</v>
      </c>
      <c r="B94" s="8" t="s">
        <v>19</v>
      </c>
      <c r="C94" s="6">
        <v>1</v>
      </c>
      <c r="D94" s="6">
        <v>0</v>
      </c>
      <c r="E94" s="6">
        <v>12.27</v>
      </c>
      <c r="F94" s="10"/>
    </row>
    <row r="95" spans="1:6" ht="12.75" customHeight="1">
      <c r="A95" s="8" t="s">
        <v>51</v>
      </c>
      <c r="B95" s="8" t="s">
        <v>141</v>
      </c>
      <c r="C95" s="6">
        <v>1</v>
      </c>
      <c r="D95" s="6">
        <v>2</v>
      </c>
      <c r="E95" s="6">
        <v>0</v>
      </c>
      <c r="F95" s="10"/>
    </row>
    <row r="96" spans="1:6" ht="12.75" customHeight="1">
      <c r="A96" s="8" t="s">
        <v>51</v>
      </c>
      <c r="B96" s="8" t="s">
        <v>67</v>
      </c>
      <c r="C96" s="6">
        <v>1</v>
      </c>
      <c r="D96" s="6">
        <v>3.3</v>
      </c>
      <c r="E96" s="6">
        <f>C96*D96</f>
        <v>3.3</v>
      </c>
      <c r="F96" s="10"/>
    </row>
    <row r="97" spans="1:6" ht="12.75" customHeight="1">
      <c r="A97" s="8" t="s">
        <v>36</v>
      </c>
      <c r="B97" s="8" t="s">
        <v>99</v>
      </c>
      <c r="C97" s="6">
        <v>1</v>
      </c>
      <c r="D97" s="6">
        <v>1.45</v>
      </c>
      <c r="E97" s="6">
        <f>C97*D97</f>
        <v>1.45</v>
      </c>
      <c r="F97" s="10"/>
    </row>
    <row r="98" spans="1:6" ht="12.75" customHeight="1">
      <c r="A98" s="8" t="s">
        <v>147</v>
      </c>
      <c r="B98" s="8" t="s">
        <v>118</v>
      </c>
      <c r="C98" s="9">
        <v>1</v>
      </c>
      <c r="D98" s="9">
        <v>0.88</v>
      </c>
      <c r="E98" s="6">
        <v>0.88</v>
      </c>
      <c r="F98" s="10"/>
    </row>
    <row r="99" spans="1:6" ht="12.75" customHeight="1">
      <c r="A99" s="8" t="s">
        <v>126</v>
      </c>
      <c r="B99" s="8" t="s">
        <v>46</v>
      </c>
      <c r="C99" s="9">
        <v>1</v>
      </c>
      <c r="D99" s="9">
        <v>0.77</v>
      </c>
      <c r="E99" s="6">
        <f>D99*C99</f>
        <v>0.77</v>
      </c>
      <c r="F99" s="10"/>
    </row>
    <row r="100" spans="1:6" ht="12.75" customHeight="1">
      <c r="A100" s="8" t="s">
        <v>126</v>
      </c>
      <c r="B100" s="8" t="s">
        <v>13</v>
      </c>
      <c r="C100" s="9">
        <v>1</v>
      </c>
      <c r="D100" s="9">
        <v>0</v>
      </c>
      <c r="E100" s="6">
        <f>D100*C100</f>
        <v>0</v>
      </c>
      <c r="F100" s="10"/>
    </row>
    <row r="101" spans="1:6" ht="12.75" customHeight="1">
      <c r="A101" s="8" t="s">
        <v>41</v>
      </c>
      <c r="B101" s="8" t="s">
        <v>28</v>
      </c>
      <c r="C101" s="9">
        <v>1</v>
      </c>
      <c r="D101" s="9">
        <v>2.2</v>
      </c>
      <c r="E101" s="6">
        <f>D101*C101</f>
        <v>2.2</v>
      </c>
      <c r="F101" s="10"/>
    </row>
    <row r="102" spans="1:6" ht="12.75" customHeight="1">
      <c r="A102" s="8"/>
      <c r="B102" s="8"/>
      <c r="C102" s="10"/>
      <c r="D102" s="10"/>
      <c r="E102" s="10"/>
      <c r="F102" s="10">
        <f>SUM(E92:E101)</f>
        <v>25.779999999999998</v>
      </c>
    </row>
    <row r="103" ht="12.75" customHeight="1">
      <c r="B103" s="8"/>
    </row>
    <row r="104" ht="12.75" customHeight="1">
      <c r="B104" s="8"/>
    </row>
    <row r="105" ht="18.75" customHeight="1">
      <c r="B105" s="2" t="s">
        <v>129</v>
      </c>
    </row>
    <row r="106" ht="12.75" customHeight="1">
      <c r="B106" s="8"/>
    </row>
    <row r="107" spans="1:6" ht="12.75" customHeight="1">
      <c r="A107" s="3" t="s">
        <v>130</v>
      </c>
      <c r="B107" s="3" t="s">
        <v>131</v>
      </c>
      <c r="C107" s="3" t="s">
        <v>52</v>
      </c>
      <c r="D107" s="3" t="s">
        <v>87</v>
      </c>
      <c r="E107" s="3" t="s">
        <v>91</v>
      </c>
      <c r="F107" s="3" t="s">
        <v>101</v>
      </c>
    </row>
    <row r="108" spans="1:6" ht="12.75" customHeight="1">
      <c r="A108" s="4"/>
      <c r="B108" s="20"/>
      <c r="C108" s="4"/>
      <c r="D108" s="4"/>
      <c r="E108" s="4"/>
      <c r="F108" s="4"/>
    </row>
    <row r="109" spans="2:6" ht="12.75" customHeight="1">
      <c r="B109" s="13" t="s">
        <v>107</v>
      </c>
      <c r="C109" s="5"/>
      <c r="D109" s="5"/>
      <c r="E109" s="5"/>
      <c r="F109" s="5"/>
    </row>
    <row r="110" spans="1:6" ht="12.75" customHeight="1">
      <c r="A110" s="6" t="s">
        <v>147</v>
      </c>
      <c r="B110" s="7" t="s">
        <v>71</v>
      </c>
      <c r="C110" s="19">
        <v>0</v>
      </c>
      <c r="D110" s="19">
        <v>0</v>
      </c>
      <c r="E110" s="7">
        <f>ROUND((C110*D110),2)</f>
        <v>0</v>
      </c>
      <c r="F110" s="4"/>
    </row>
    <row r="111" spans="1:5" ht="12.75" customHeight="1">
      <c r="A111" s="6" t="s">
        <v>147</v>
      </c>
      <c r="B111" s="6" t="s">
        <v>117</v>
      </c>
      <c r="C111" s="9">
        <v>0</v>
      </c>
      <c r="D111" s="9">
        <v>0</v>
      </c>
      <c r="E111" s="6">
        <f>ROUND((C111*D111),2)</f>
        <v>0</v>
      </c>
    </row>
    <row r="112" spans="1:5" ht="12.75" customHeight="1">
      <c r="A112" s="6" t="s">
        <v>147</v>
      </c>
      <c r="B112" s="6" t="s">
        <v>152</v>
      </c>
      <c r="C112" s="9">
        <v>0</v>
      </c>
      <c r="D112" s="9">
        <v>0</v>
      </c>
      <c r="E112" s="6">
        <f>ROUND((C112*D112),2)</f>
        <v>0</v>
      </c>
    </row>
    <row r="113" spans="1:5" ht="12.75" customHeight="1">
      <c r="A113" s="6"/>
      <c r="B113" s="8"/>
      <c r="C113" s="9"/>
      <c r="D113" s="9"/>
      <c r="E113" s="6"/>
    </row>
    <row r="114" spans="1:6" ht="12.75" customHeight="1">
      <c r="A114" s="6"/>
      <c r="B114" s="8"/>
      <c r="C114" s="9"/>
      <c r="D114" s="9"/>
      <c r="E114" s="6"/>
      <c r="F114" s="6">
        <v>13.29</v>
      </c>
    </row>
    <row r="115" ht="12.75" customHeight="1">
      <c r="B115" s="8"/>
    </row>
    <row r="116" spans="1:6" ht="12.75" customHeight="1">
      <c r="A116" s="10"/>
      <c r="B116" s="21" t="s">
        <v>113</v>
      </c>
      <c r="C116" s="16"/>
      <c r="D116" s="16"/>
      <c r="E116" s="16"/>
      <c r="F116" s="16" t="s">
        <v>9</v>
      </c>
    </row>
    <row r="117" spans="1:6" ht="12.75" customHeight="1">
      <c r="A117" s="8" t="s">
        <v>2</v>
      </c>
      <c r="B117" s="20" t="s">
        <v>82</v>
      </c>
      <c r="C117" s="19">
        <v>1.2</v>
      </c>
      <c r="D117" s="19">
        <v>0</v>
      </c>
      <c r="E117" s="19">
        <f aca="true" t="shared" si="1" ref="E117:E125">D117*C117</f>
        <v>0</v>
      </c>
      <c r="F117" s="4"/>
    </row>
    <row r="118" spans="1:6" ht="12.75" customHeight="1">
      <c r="A118" s="8" t="s">
        <v>139</v>
      </c>
      <c r="B118" s="8" t="s">
        <v>105</v>
      </c>
      <c r="C118" s="9">
        <v>1</v>
      </c>
      <c r="D118" s="9">
        <f>1.19*1.07</f>
        <v>1.2733</v>
      </c>
      <c r="E118" s="9">
        <f t="shared" si="1"/>
        <v>1.2733</v>
      </c>
      <c r="F118" s="10"/>
    </row>
    <row r="119" spans="1:6" ht="12.75" customHeight="1">
      <c r="A119" s="8" t="s">
        <v>147</v>
      </c>
      <c r="B119" s="8" t="s">
        <v>66</v>
      </c>
      <c r="C119" s="9">
        <v>1</v>
      </c>
      <c r="D119" s="9">
        <v>1.09</v>
      </c>
      <c r="E119" s="9">
        <f t="shared" si="1"/>
        <v>1.09</v>
      </c>
      <c r="F119" s="10"/>
    </row>
    <row r="120" spans="1:6" ht="12.75" customHeight="1">
      <c r="A120" s="8" t="s">
        <v>121</v>
      </c>
      <c r="B120" s="8" t="s">
        <v>6</v>
      </c>
      <c r="C120" s="9">
        <v>1</v>
      </c>
      <c r="D120" s="9">
        <v>1.35</v>
      </c>
      <c r="E120" s="9">
        <f t="shared" si="1"/>
        <v>1.35</v>
      </c>
      <c r="F120" s="10"/>
    </row>
    <row r="121" spans="1:6" ht="12.75" customHeight="1">
      <c r="A121" s="8" t="s">
        <v>126</v>
      </c>
      <c r="B121" s="8" t="s">
        <v>90</v>
      </c>
      <c r="C121" s="9">
        <v>1</v>
      </c>
      <c r="D121" s="9">
        <v>4.5</v>
      </c>
      <c r="E121" s="9">
        <f t="shared" si="1"/>
        <v>4.5</v>
      </c>
      <c r="F121" s="10"/>
    </row>
    <row r="122" spans="1:6" ht="12.75" customHeight="1">
      <c r="A122" s="8" t="s">
        <v>96</v>
      </c>
      <c r="B122" s="8" t="s">
        <v>65</v>
      </c>
      <c r="C122" s="9">
        <v>1</v>
      </c>
      <c r="D122" s="9">
        <v>0.8</v>
      </c>
      <c r="E122" s="9">
        <f t="shared" si="1"/>
        <v>0.8</v>
      </c>
      <c r="F122" s="10"/>
    </row>
    <row r="123" spans="1:6" ht="12.75" customHeight="1">
      <c r="A123" s="8" t="s">
        <v>96</v>
      </c>
      <c r="B123" s="8" t="s">
        <v>93</v>
      </c>
      <c r="C123" s="9">
        <v>1</v>
      </c>
      <c r="D123" s="9">
        <f>2.51*1.07</f>
        <v>2.6856999999999998</v>
      </c>
      <c r="E123" s="9">
        <f t="shared" si="1"/>
        <v>2.6856999999999998</v>
      </c>
      <c r="F123" s="10"/>
    </row>
    <row r="124" spans="1:6" ht="12.75" customHeight="1">
      <c r="A124" s="8" t="s">
        <v>126</v>
      </c>
      <c r="B124" s="8" t="s">
        <v>1</v>
      </c>
      <c r="C124" s="9">
        <v>1</v>
      </c>
      <c r="D124" s="9">
        <v>0</v>
      </c>
      <c r="E124" s="9">
        <f t="shared" si="1"/>
        <v>0</v>
      </c>
      <c r="F124" s="10"/>
    </row>
    <row r="125" spans="1:6" ht="12.75" customHeight="1">
      <c r="A125" s="8" t="s">
        <v>134</v>
      </c>
      <c r="B125" s="8" t="s">
        <v>144</v>
      </c>
      <c r="C125" s="9">
        <v>1</v>
      </c>
      <c r="D125" s="9">
        <v>2</v>
      </c>
      <c r="E125" s="9">
        <f t="shared" si="1"/>
        <v>2</v>
      </c>
      <c r="F125" s="10"/>
    </row>
    <row r="126" spans="1:6" ht="12.75" customHeight="1">
      <c r="A126" s="8"/>
      <c r="B126" s="8" t="s">
        <v>144</v>
      </c>
      <c r="C126" s="22">
        <v>1</v>
      </c>
      <c r="D126" s="10">
        <v>1.79</v>
      </c>
      <c r="E126" s="10">
        <f>C126*D126</f>
        <v>1.79</v>
      </c>
      <c r="F126" s="15">
        <f>SUM(E117:E126)</f>
        <v>15.489</v>
      </c>
    </row>
    <row r="127" spans="1:6" ht="12.75" customHeight="1">
      <c r="A127" s="8"/>
      <c r="B127" s="23" t="s">
        <v>95</v>
      </c>
      <c r="C127" s="16"/>
      <c r="D127" s="16"/>
      <c r="E127" s="16"/>
      <c r="F127" s="16"/>
    </row>
    <row r="128" spans="1:6" ht="12.75" customHeight="1">
      <c r="A128" s="8"/>
      <c r="B128" s="20"/>
      <c r="C128" s="4"/>
      <c r="D128" s="4"/>
      <c r="E128" s="4"/>
      <c r="F128" s="4"/>
    </row>
    <row r="129" spans="1:5" ht="12.75" customHeight="1">
      <c r="A129" s="8"/>
      <c r="B129" s="8" t="s">
        <v>39</v>
      </c>
      <c r="C129" s="9">
        <v>2</v>
      </c>
      <c r="D129" s="9">
        <v>1.58</v>
      </c>
      <c r="E129" s="9">
        <f>D129*C129</f>
        <v>3.16</v>
      </c>
    </row>
    <row r="130" spans="1:5" ht="12.75" customHeight="1">
      <c r="A130" s="8"/>
      <c r="B130" s="8" t="s">
        <v>0</v>
      </c>
      <c r="C130" s="9">
        <v>2</v>
      </c>
      <c r="D130" s="9">
        <v>1.95</v>
      </c>
      <c r="E130" s="9">
        <f>D130*C130</f>
        <v>3.9</v>
      </c>
    </row>
    <row r="131" spans="1:5" ht="12.75" customHeight="1">
      <c r="A131" s="8"/>
      <c r="B131" s="8" t="s">
        <v>40</v>
      </c>
      <c r="C131" s="9">
        <v>2</v>
      </c>
      <c r="D131" s="9">
        <v>1.89</v>
      </c>
      <c r="E131" s="9">
        <f>D131*C131</f>
        <v>3.78</v>
      </c>
    </row>
    <row r="132" spans="1:5" ht="12.75" customHeight="1">
      <c r="A132" s="8"/>
      <c r="B132" s="8" t="s">
        <v>65</v>
      </c>
      <c r="C132" s="9">
        <v>0</v>
      </c>
      <c r="D132" s="9">
        <v>0</v>
      </c>
      <c r="E132" s="9">
        <v>1</v>
      </c>
    </row>
    <row r="133" spans="1:5" ht="12.75" customHeight="1">
      <c r="A133" s="8"/>
      <c r="B133" s="8" t="s">
        <v>124</v>
      </c>
      <c r="C133" s="9">
        <v>2</v>
      </c>
      <c r="D133" s="9">
        <v>0.75</v>
      </c>
      <c r="E133" s="9">
        <f>D133*C133</f>
        <v>1.5</v>
      </c>
    </row>
    <row r="134" spans="1:5" ht="12.75" customHeight="1">
      <c r="A134" s="8"/>
      <c r="B134" s="8" t="s">
        <v>77</v>
      </c>
      <c r="C134" s="9">
        <v>1</v>
      </c>
      <c r="D134" s="9">
        <v>1.15</v>
      </c>
      <c r="E134" s="9">
        <f>D134*C134</f>
        <v>1.15</v>
      </c>
    </row>
    <row r="135" spans="1:6" ht="12.75" customHeight="1">
      <c r="A135" s="8"/>
      <c r="B135" s="8"/>
      <c r="F135" s="9">
        <f>SUM(E129:E134)</f>
        <v>14.49</v>
      </c>
    </row>
    <row r="136" spans="1:2" ht="18.75" customHeight="1">
      <c r="A136" s="8"/>
      <c r="B136" s="2" t="s">
        <v>81</v>
      </c>
    </row>
    <row r="138" spans="1:6" ht="12.75" customHeight="1">
      <c r="A138" s="3" t="s">
        <v>130</v>
      </c>
      <c r="B138" s="3" t="s">
        <v>131</v>
      </c>
      <c r="C138" s="3" t="s">
        <v>52</v>
      </c>
      <c r="D138" s="3" t="s">
        <v>87</v>
      </c>
      <c r="E138" s="3" t="s">
        <v>91</v>
      </c>
      <c r="F138" s="3" t="s">
        <v>101</v>
      </c>
    </row>
    <row r="139" spans="1:6" ht="12.75" customHeight="1">
      <c r="A139" s="4"/>
      <c r="B139" s="4"/>
      <c r="C139" s="4"/>
      <c r="D139" s="4"/>
      <c r="E139" s="4"/>
      <c r="F139" s="4"/>
    </row>
    <row r="140" spans="2:6" ht="12.75" customHeight="1">
      <c r="B140" s="12" t="s">
        <v>70</v>
      </c>
      <c r="C140" s="5"/>
      <c r="D140" s="5"/>
      <c r="E140" s="5"/>
      <c r="F140" s="5"/>
    </row>
    <row r="141" spans="1:6" ht="12.75" customHeight="1">
      <c r="A141" s="6" t="s">
        <v>36</v>
      </c>
      <c r="B141" s="7" t="s">
        <v>12</v>
      </c>
      <c r="C141" s="7">
        <v>5</v>
      </c>
      <c r="D141" s="7">
        <v>12.17</v>
      </c>
      <c r="E141" s="7">
        <v>12.17</v>
      </c>
      <c r="F141" s="4"/>
    </row>
    <row r="142" spans="1:5" ht="12.75" customHeight="1">
      <c r="A142" s="6" t="s">
        <v>147</v>
      </c>
      <c r="B142" s="6" t="s">
        <v>76</v>
      </c>
      <c r="C142" s="6">
        <v>2</v>
      </c>
      <c r="D142" s="6">
        <f>2.13/2</f>
        <v>1.065</v>
      </c>
      <c r="E142" s="6">
        <f>ROUND((C142*D142),2)</f>
        <v>2.13</v>
      </c>
    </row>
    <row r="143" spans="2:5" ht="12.75" customHeight="1">
      <c r="B143" s="8" t="s">
        <v>59</v>
      </c>
      <c r="C143" s="6">
        <v>0</v>
      </c>
      <c r="D143" s="6">
        <v>0</v>
      </c>
      <c r="E143" s="6">
        <v>7.73</v>
      </c>
    </row>
    <row r="144" spans="3:5" ht="12.75" customHeight="1">
      <c r="C144" s="6"/>
      <c r="D144" s="6"/>
      <c r="E144" s="6"/>
    </row>
    <row r="145" ht="12.75" customHeight="1">
      <c r="F145" s="6">
        <f>SUM(E141:E144)</f>
        <v>22.03</v>
      </c>
    </row>
    <row r="146" ht="18.75" customHeight="1">
      <c r="B146" s="2" t="s">
        <v>72</v>
      </c>
    </row>
    <row r="148" spans="1:6" ht="12.75" customHeight="1">
      <c r="A148" s="3" t="s">
        <v>130</v>
      </c>
      <c r="B148" s="3" t="s">
        <v>131</v>
      </c>
      <c r="C148" s="3" t="s">
        <v>52</v>
      </c>
      <c r="D148" s="3" t="s">
        <v>87</v>
      </c>
      <c r="E148" s="3" t="s">
        <v>91</v>
      </c>
      <c r="F148" s="3" t="s">
        <v>101</v>
      </c>
    </row>
    <row r="149" spans="1:6" ht="12.75" customHeight="1">
      <c r="A149" s="4"/>
      <c r="B149" s="4"/>
      <c r="C149" s="4"/>
      <c r="D149" s="4"/>
      <c r="E149" s="4"/>
      <c r="F149" s="4"/>
    </row>
    <row r="150" spans="2:6" ht="12.75" customHeight="1">
      <c r="B150" s="13" t="s">
        <v>63</v>
      </c>
      <c r="C150" s="5"/>
      <c r="D150" s="5"/>
      <c r="E150" s="5"/>
      <c r="F150" s="5"/>
    </row>
    <row r="151" spans="1:6" ht="12.75" customHeight="1">
      <c r="A151" s="6" t="s">
        <v>132</v>
      </c>
      <c r="B151" s="7" t="s">
        <v>64</v>
      </c>
      <c r="C151" s="7">
        <v>3</v>
      </c>
      <c r="D151" s="7">
        <f>2.99*1.16</f>
        <v>3.4684</v>
      </c>
      <c r="E151" s="7">
        <f>ROUND((C151*D151),2)</f>
        <v>10.41</v>
      </c>
      <c r="F151" s="4"/>
    </row>
    <row r="152" spans="1:5" ht="12.75" customHeight="1">
      <c r="A152" s="6" t="s">
        <v>54</v>
      </c>
      <c r="B152" s="6" t="s">
        <v>89</v>
      </c>
      <c r="C152" s="6">
        <v>9</v>
      </c>
      <c r="D152" s="6">
        <f>1.03*1.16</f>
        <v>1.1947999999999999</v>
      </c>
      <c r="E152" s="6">
        <f>ROUND((C152*D152),2)</f>
        <v>10.75</v>
      </c>
    </row>
    <row r="153" spans="1:5" ht="12.75" customHeight="1">
      <c r="A153" s="6" t="s">
        <v>50</v>
      </c>
      <c r="B153" s="6" t="s">
        <v>161</v>
      </c>
      <c r="C153" s="6">
        <v>8</v>
      </c>
      <c r="D153" s="6">
        <f>0.28*1.16</f>
        <v>0.32480000000000003</v>
      </c>
      <c r="E153" s="6">
        <f>ROUND((C153*D153),2)</f>
        <v>2.6</v>
      </c>
    </row>
    <row r="154" spans="2:5" ht="12.75" customHeight="1">
      <c r="B154" s="6"/>
      <c r="C154" s="6"/>
      <c r="D154" s="6"/>
      <c r="E154" s="6"/>
    </row>
    <row r="155" spans="2:6" ht="12.75" customHeight="1">
      <c r="B155" s="6"/>
      <c r="C155" s="6"/>
      <c r="D155" s="6"/>
      <c r="E155" s="6"/>
      <c r="F155" s="6">
        <f>SUM(E151:E155)</f>
        <v>23.76</v>
      </c>
    </row>
    <row r="157" ht="18.75" customHeight="1">
      <c r="B157" s="2" t="s">
        <v>112</v>
      </c>
    </row>
    <row r="159" spans="1:6" ht="12.75" customHeight="1">
      <c r="A159" s="3" t="s">
        <v>130</v>
      </c>
      <c r="B159" s="3" t="s">
        <v>131</v>
      </c>
      <c r="C159" s="3" t="s">
        <v>52</v>
      </c>
      <c r="D159" s="3" t="s">
        <v>87</v>
      </c>
      <c r="E159" s="3" t="s">
        <v>91</v>
      </c>
      <c r="F159" s="3" t="s">
        <v>101</v>
      </c>
    </row>
    <row r="160" spans="1:6" ht="12.75" customHeight="1">
      <c r="A160" s="4"/>
      <c r="B160" s="4"/>
      <c r="C160" s="4"/>
      <c r="D160" s="4"/>
      <c r="E160" s="4"/>
      <c r="F160" s="4"/>
    </row>
    <row r="161" spans="2:6" ht="12.75" customHeight="1">
      <c r="B161" s="13" t="s">
        <v>112</v>
      </c>
      <c r="C161" s="5"/>
      <c r="D161" s="5"/>
      <c r="E161" s="5"/>
      <c r="F161" s="5"/>
    </row>
    <row r="162" spans="1:6" ht="12.75" customHeight="1">
      <c r="A162" s="6" t="s">
        <v>136</v>
      </c>
      <c r="B162" s="7" t="s">
        <v>48</v>
      </c>
      <c r="C162" s="7">
        <v>14</v>
      </c>
      <c r="D162" s="7">
        <v>1.3</v>
      </c>
      <c r="E162" s="7">
        <f>ROUND((C162*D162),2)</f>
        <v>18.2</v>
      </c>
      <c r="F162" s="4"/>
    </row>
    <row r="163" spans="1:5" ht="12.75" customHeight="1">
      <c r="A163" s="6" t="s">
        <v>138</v>
      </c>
      <c r="B163" s="6" t="s">
        <v>102</v>
      </c>
      <c r="C163" s="6">
        <v>4</v>
      </c>
      <c r="D163" s="6">
        <f>0.79*1.07</f>
        <v>0.8453</v>
      </c>
      <c r="E163" s="6">
        <f>ROUND((C163*D163),2)</f>
        <v>3.38</v>
      </c>
    </row>
    <row r="164" spans="1:5" ht="12.75" customHeight="1">
      <c r="A164" s="8"/>
      <c r="B164" s="6" t="s">
        <v>160</v>
      </c>
      <c r="C164" s="6">
        <v>1</v>
      </c>
      <c r="D164" s="6">
        <v>2.45</v>
      </c>
      <c r="E164" s="6">
        <f>D164*C164</f>
        <v>2.45</v>
      </c>
    </row>
    <row r="165" spans="1:5" ht="12.75" customHeight="1">
      <c r="A165" s="8" t="s">
        <v>80</v>
      </c>
      <c r="B165" s="6" t="s">
        <v>78</v>
      </c>
      <c r="C165" s="6">
        <v>1</v>
      </c>
      <c r="D165" s="6">
        <f>3.49*1.07</f>
        <v>3.7343000000000006</v>
      </c>
      <c r="E165" s="6">
        <f>ROUND((C165*D165),2)</f>
        <v>3.73</v>
      </c>
    </row>
    <row r="166" spans="2:5" ht="12.75" customHeight="1">
      <c r="B166" s="6" t="s">
        <v>82</v>
      </c>
      <c r="C166" s="6">
        <v>6</v>
      </c>
      <c r="D166" s="6">
        <f>0.64*1.04</f>
        <v>0.6656000000000001</v>
      </c>
      <c r="E166" s="6">
        <f>D166*C166</f>
        <v>3.9936000000000007</v>
      </c>
    </row>
    <row r="167" spans="2:5" ht="12.75" customHeight="1">
      <c r="B167" s="6" t="s">
        <v>34</v>
      </c>
      <c r="C167" s="6">
        <v>1</v>
      </c>
      <c r="D167" s="6">
        <f>1.95*1.16</f>
        <v>2.262</v>
      </c>
      <c r="E167" s="6">
        <f>ROUND((C167*D167),2)</f>
        <v>2.26</v>
      </c>
    </row>
    <row r="168" spans="2:5" ht="12.75" customHeight="1">
      <c r="B168" s="8" t="s">
        <v>103</v>
      </c>
      <c r="C168" s="6">
        <v>1</v>
      </c>
      <c r="D168" s="6">
        <v>14.21</v>
      </c>
      <c r="E168" s="6">
        <v>14.21</v>
      </c>
    </row>
    <row r="169" spans="2:5" ht="12.75" customHeight="1">
      <c r="B169" s="8" t="s">
        <v>27</v>
      </c>
      <c r="C169" s="6">
        <v>1</v>
      </c>
      <c r="D169" s="6">
        <f>2.15*1.16</f>
        <v>2.4939999999999998</v>
      </c>
      <c r="E169" s="6">
        <f>ROUND((C169*D169),2)</f>
        <v>2.49</v>
      </c>
    </row>
    <row r="170" spans="2:5" ht="12.75" customHeight="1">
      <c r="B170" s="8" t="s">
        <v>111</v>
      </c>
      <c r="C170" s="6">
        <v>2</v>
      </c>
      <c r="D170" s="6">
        <v>1.55</v>
      </c>
      <c r="E170" s="6">
        <f>D170*C170</f>
        <v>3.1</v>
      </c>
    </row>
    <row r="171" spans="2:5" ht="12.75" customHeight="1">
      <c r="B171" s="8" t="s">
        <v>30</v>
      </c>
      <c r="C171" s="6">
        <v>1</v>
      </c>
      <c r="D171" s="6">
        <f>2.57*1.16</f>
        <v>2.9811999999999994</v>
      </c>
      <c r="E171" s="6">
        <f>ROUND((C171*D171),2)</f>
        <v>2.98</v>
      </c>
    </row>
    <row r="172" spans="2:5" ht="12.75" customHeight="1">
      <c r="B172" s="8" t="s">
        <v>26</v>
      </c>
      <c r="C172" s="9">
        <v>1</v>
      </c>
      <c r="D172" s="9">
        <v>1.79</v>
      </c>
      <c r="E172" s="9">
        <f>C172*D172</f>
        <v>1.79</v>
      </c>
    </row>
    <row r="173" spans="2:5" ht="12.75" customHeight="1">
      <c r="B173" s="8" t="s">
        <v>47</v>
      </c>
      <c r="C173" s="9">
        <v>1</v>
      </c>
      <c r="D173" s="9">
        <v>13</v>
      </c>
      <c r="E173" s="9">
        <f>D173*C173</f>
        <v>13</v>
      </c>
    </row>
    <row r="174" spans="2:5" ht="12.75" customHeight="1">
      <c r="B174" s="8" t="s">
        <v>75</v>
      </c>
      <c r="C174" s="22">
        <v>1</v>
      </c>
      <c r="D174" s="22">
        <v>0</v>
      </c>
      <c r="E174" s="22">
        <v>13.93</v>
      </c>
    </row>
    <row r="175" spans="2:6" ht="12.75" customHeight="1">
      <c r="B175" s="8" t="s">
        <v>58</v>
      </c>
      <c r="C175" s="22">
        <v>0</v>
      </c>
      <c r="D175" s="22">
        <v>15</v>
      </c>
      <c r="E175" s="22">
        <v>0</v>
      </c>
      <c r="F175" s="10" t="s">
        <v>53</v>
      </c>
    </row>
    <row r="176" spans="2:6" ht="12.75" customHeight="1">
      <c r="B176" s="8" t="s">
        <v>110</v>
      </c>
      <c r="C176" s="22">
        <v>0</v>
      </c>
      <c r="D176" s="22">
        <v>15</v>
      </c>
      <c r="E176" s="22">
        <v>0</v>
      </c>
      <c r="F176" s="10" t="s">
        <v>53</v>
      </c>
    </row>
    <row r="177" spans="2:6" ht="12.75" customHeight="1">
      <c r="B177" s="8" t="s">
        <v>5</v>
      </c>
      <c r="C177" s="22">
        <v>0</v>
      </c>
      <c r="D177" s="22">
        <v>38.37</v>
      </c>
      <c r="E177" s="22">
        <v>0</v>
      </c>
      <c r="F177" s="10" t="s">
        <v>120</v>
      </c>
    </row>
    <row r="179" ht="12.75" customHeight="1">
      <c r="F179" s="6">
        <f>SUM(E162:E174)</f>
        <v>85.5136</v>
      </c>
    </row>
    <row r="181" spans="2:6" ht="15" customHeight="1">
      <c r="B181" s="24" t="s">
        <v>31</v>
      </c>
      <c r="C181" s="25">
        <v>19</v>
      </c>
      <c r="D181" s="6">
        <v>20</v>
      </c>
      <c r="F181" s="6">
        <f>C181*D181</f>
        <v>380</v>
      </c>
    </row>
    <row r="182" ht="12.75" customHeight="1">
      <c r="B182" s="4"/>
    </row>
    <row r="183" ht="12.75" customHeight="1">
      <c r="B183" s="26" t="s">
        <v>38</v>
      </c>
    </row>
    <row r="184" ht="12.75" customHeight="1">
      <c r="B184" s="3" t="str">
        <f>B5</f>
        <v>APERITIVO</v>
      </c>
    </row>
    <row r="185" spans="2:6" ht="12.75" customHeight="1">
      <c r="B185" s="7" t="s">
        <v>115</v>
      </c>
      <c r="C185" s="6" t="s">
        <v>123</v>
      </c>
      <c r="F185" s="6">
        <f>F20</f>
        <v>54.3118</v>
      </c>
    </row>
    <row r="187" ht="12.75" customHeight="1">
      <c r="B187" s="3" t="str">
        <f>B24</f>
        <v>ENTRANTES</v>
      </c>
    </row>
    <row r="188" spans="2:6" ht="12.75" customHeight="1">
      <c r="B188" s="7" t="str">
        <f>B28</f>
        <v>PATE CASERO</v>
      </c>
      <c r="C188" s="6" t="s">
        <v>123</v>
      </c>
      <c r="F188" s="6">
        <f>F34</f>
        <v>23.71</v>
      </c>
    </row>
    <row r="189" spans="2:6" ht="12.75" customHeight="1">
      <c r="B189" s="6" t="str">
        <f>B35</f>
        <v>ENSALADA DE ASCEN (16 PERSONAS)</v>
      </c>
      <c r="C189" s="6" t="s">
        <v>123</v>
      </c>
      <c r="F189" s="6">
        <f>F45</f>
        <v>13.509999999999998</v>
      </c>
    </row>
    <row r="190" spans="2:6" ht="12.75" customHeight="1">
      <c r="B190" s="8" t="str">
        <f>B47</f>
        <v>GAZPACHO DE FRESONES</v>
      </c>
      <c r="C190" s="6" t="s">
        <v>123</v>
      </c>
      <c r="F190" s="6">
        <f>F54</f>
        <v>9.2969</v>
      </c>
    </row>
    <row r="191" spans="2:6" ht="12.75" customHeight="1">
      <c r="B191" s="8" t="str">
        <f>B55</f>
        <v>CHAMPIÑONES</v>
      </c>
      <c r="C191" s="6" t="s">
        <v>123</v>
      </c>
      <c r="F191" s="6">
        <f>F64</f>
        <v>11.78</v>
      </c>
    </row>
    <row r="193" ht="12.75" customHeight="1">
      <c r="B193" s="3" t="str">
        <f>B67</f>
        <v>INTERMEDIO</v>
      </c>
    </row>
    <row r="194" spans="2:6" ht="12.75" customHeight="1">
      <c r="B194" s="7" t="str">
        <f>B71</f>
        <v>SORBETE DE ALBARIÑO</v>
      </c>
      <c r="C194" s="6" t="s">
        <v>123</v>
      </c>
      <c r="F194" s="6">
        <f>F75</f>
        <v>28.349999999999998</v>
      </c>
    </row>
    <row r="196" ht="12.75" customHeight="1">
      <c r="B196" s="3" t="str">
        <f>B78</f>
        <v>PRINCIPAL</v>
      </c>
    </row>
    <row r="197" spans="2:6" ht="12.75" customHeight="1">
      <c r="B197" s="7" t="str">
        <f>B82</f>
        <v>TERNERA A LA MADRILEÑA</v>
      </c>
      <c r="C197" s="6" t="s">
        <v>123</v>
      </c>
      <c r="F197" s="6">
        <f>F89</f>
        <v>54.25</v>
      </c>
    </row>
    <row r="198" spans="2:6" ht="12.75" customHeight="1">
      <c r="B198" s="6" t="str">
        <f>B91</f>
        <v>GARBANZOS CON LANGOSTINOS</v>
      </c>
      <c r="C198" s="6" t="s">
        <v>123</v>
      </c>
      <c r="F198" s="6">
        <f>F102</f>
        <v>25.779999999999998</v>
      </c>
    </row>
    <row r="199" ht="12.75" customHeight="1">
      <c r="F199" s="9"/>
    </row>
    <row r="200" spans="2:6" ht="12.75" customHeight="1">
      <c r="B200" s="3" t="str">
        <f>B105</f>
        <v>POSTRES</v>
      </c>
      <c r="F200" s="9"/>
    </row>
    <row r="201" spans="1:6" ht="12.75" customHeight="1">
      <c r="A201" s="10"/>
      <c r="B201" s="7" t="str">
        <f>B109</f>
        <v>BROCHETA DE FRUTA EN FUENTE DE CHOCOLATE</v>
      </c>
      <c r="C201" s="6" t="s">
        <v>123</v>
      </c>
      <c r="D201" s="10"/>
      <c r="E201" s="10"/>
      <c r="F201" s="6">
        <f>F114</f>
        <v>13.29</v>
      </c>
    </row>
    <row r="202" spans="2:6" ht="12.75" customHeight="1">
      <c r="B202" s="8" t="str">
        <f>B116</f>
        <v>PETISÚS </v>
      </c>
      <c r="C202" s="6" t="s">
        <v>123</v>
      </c>
      <c r="F202" s="9">
        <f>F126</f>
        <v>15.489</v>
      </c>
    </row>
    <row r="203" spans="2:6" ht="12.75" customHeight="1">
      <c r="B203" s="8" t="str">
        <f>B127</f>
        <v>TARTA QUESO Y LIMÓN</v>
      </c>
      <c r="C203" s="6" t="s">
        <v>123</v>
      </c>
      <c r="F203" s="9">
        <f>F135</f>
        <v>14.49</v>
      </c>
    </row>
    <row r="204" ht="12.75" customHeight="1">
      <c r="F204" s="9"/>
    </row>
    <row r="205" spans="2:6" ht="12.75" customHeight="1">
      <c r="B205" s="27" t="s">
        <v>81</v>
      </c>
      <c r="C205" s="10" t="s">
        <v>22</v>
      </c>
      <c r="F205" s="9">
        <f>F145</f>
        <v>22.03</v>
      </c>
    </row>
    <row r="206" spans="2:6" ht="12.75" customHeight="1">
      <c r="B206" s="8" t="str">
        <f>B141</f>
        <v>POLLOS</v>
      </c>
      <c r="F206" s="9"/>
    </row>
    <row r="207" spans="2:6" ht="12.75" customHeight="1">
      <c r="B207" s="8" t="str">
        <f>B142</f>
        <v>PATATAS</v>
      </c>
      <c r="F207" s="9"/>
    </row>
    <row r="209" spans="2:6" ht="12.75" customHeight="1">
      <c r="B209" s="3" t="str">
        <f>B146</f>
        <v>BEBIDA </v>
      </c>
      <c r="C209" s="6" t="s">
        <v>123</v>
      </c>
      <c r="F209" s="6">
        <f>F155</f>
        <v>23.76</v>
      </c>
    </row>
    <row r="210" ht="12.75" customHeight="1">
      <c r="B210" s="4"/>
    </row>
    <row r="212" spans="2:6" ht="12.75" customHeight="1">
      <c r="B212" s="3" t="str">
        <f>B157</f>
        <v>VARIOS</v>
      </c>
      <c r="C212" s="6" t="s">
        <v>123</v>
      </c>
      <c r="F212" s="6">
        <f>F179</f>
        <v>85.5136</v>
      </c>
    </row>
    <row r="213" ht="12.75" customHeight="1">
      <c r="B213" s="4"/>
    </row>
    <row r="214" spans="5:6" ht="12.75" customHeight="1">
      <c r="E214" s="26" t="s">
        <v>151</v>
      </c>
      <c r="F214" s="26">
        <f>SUM(F188:F212)</f>
        <v>341.2495</v>
      </c>
    </row>
    <row r="215" spans="5:6" ht="12.75" customHeight="1">
      <c r="E215" s="26" t="s">
        <v>74</v>
      </c>
      <c r="F215" s="26">
        <f>F181</f>
        <v>380</v>
      </c>
    </row>
    <row r="217" spans="5:6" ht="15" customHeight="1">
      <c r="E217" s="28" t="s">
        <v>62</v>
      </c>
      <c r="F217" s="28">
        <f>F215-F214</f>
        <v>38.75049999999999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modified xsi:type="dcterms:W3CDTF">2010-07-03T16:20:42Z</dcterms:modified>
  <cp:category/>
  <cp:version/>
  <cp:contentType/>
  <cp:contentStatus/>
</cp:coreProperties>
</file>